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20460" windowHeight="11700" tabRatio="601"/>
  </bookViews>
  <sheets>
    <sheet name="ЦДГ Пчелица" sheetId="27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D59" i="27" l="1"/>
  <c r="D56" i="27"/>
  <c r="D55" i="27"/>
  <c r="D54" i="27"/>
  <c r="D53" i="27"/>
  <c r="D52" i="27"/>
  <c r="D51" i="27"/>
  <c r="D47" i="27"/>
  <c r="F47" i="27"/>
  <c r="D46" i="27"/>
  <c r="F46" i="27" s="1"/>
  <c r="A46" i="27"/>
  <c r="A47" i="27" s="1"/>
  <c r="D45" i="27"/>
  <c r="F45" i="27" s="1"/>
  <c r="A45" i="27"/>
  <c r="D44" i="27"/>
  <c r="F44" i="27" s="1"/>
  <c r="A44" i="27"/>
  <c r="F43" i="27"/>
  <c r="D42" i="27"/>
  <c r="F42" i="27" s="1"/>
  <c r="D39" i="27"/>
  <c r="D38" i="27"/>
  <c r="D37" i="27"/>
  <c r="D36" i="27"/>
  <c r="D35" i="27"/>
  <c r="D34" i="27"/>
  <c r="D33" i="27"/>
  <c r="D32" i="27"/>
  <c r="D31" i="27"/>
  <c r="D30" i="27"/>
  <c r="A15" i="27"/>
  <c r="A16" i="27"/>
  <c r="A17" i="27" s="1"/>
  <c r="A18" i="27" s="1"/>
  <c r="A19" i="27" s="1"/>
  <c r="A20" i="27" s="1"/>
  <c r="A21" i="27" s="1"/>
  <c r="A22" i="27" s="1"/>
  <c r="A23" i="27" s="1"/>
  <c r="A24" i="27" s="1"/>
  <c r="A25" i="27" s="1"/>
  <c r="A26" i="27" s="1"/>
  <c r="A30" i="27" s="1"/>
  <c r="A31" i="27" s="1"/>
  <c r="A32" i="27" s="1"/>
  <c r="A33" i="27" s="1"/>
  <c r="A34" i="27" s="1"/>
  <c r="A35" i="27" s="1"/>
  <c r="A36" i="27" s="1"/>
  <c r="A37" i="27" s="1"/>
  <c r="A38" i="27" s="1"/>
  <c r="A39" i="27" s="1"/>
  <c r="A51" i="27" s="1"/>
  <c r="A52" i="27" s="1"/>
  <c r="A53" i="27" s="1"/>
  <c r="A54" i="27" s="1"/>
  <c r="A55" i="27" s="1"/>
  <c r="A56" i="27" s="1"/>
  <c r="A59" i="27" s="1"/>
  <c r="A120" i="27"/>
  <c r="A121" i="27"/>
  <c r="A122" i="27" s="1"/>
  <c r="D109" i="27"/>
  <c r="D108" i="27" s="1"/>
  <c r="A107" i="27"/>
  <c r="A108" i="27" s="1"/>
  <c r="A109" i="27" s="1"/>
  <c r="A110" i="27" s="1"/>
  <c r="D106" i="27"/>
  <c r="D104" i="27"/>
  <c r="F104" i="27" s="1"/>
  <c r="F103" i="27"/>
  <c r="D102" i="27"/>
  <c r="F102" i="27" s="1"/>
  <c r="D101" i="27"/>
  <c r="F101" i="27" s="1"/>
  <c r="D100" i="27"/>
  <c r="F100" i="27" s="1"/>
  <c r="D97" i="27"/>
  <c r="D92" i="27" s="1"/>
  <c r="D96" i="27"/>
  <c r="D91" i="27"/>
  <c r="F91" i="27" s="1"/>
  <c r="F88" i="27"/>
  <c r="F87" i="27"/>
  <c r="F86" i="27"/>
  <c r="E85" i="27"/>
  <c r="F85" i="27" s="1"/>
  <c r="F84" i="27"/>
  <c r="F83" i="27"/>
  <c r="F82" i="27"/>
  <c r="F81" i="27"/>
  <c r="F80" i="27"/>
  <c r="F79" i="27"/>
  <c r="F78" i="27"/>
  <c r="F77" i="27"/>
  <c r="F76" i="27"/>
  <c r="F75" i="27"/>
  <c r="F74" i="27"/>
  <c r="F73" i="27"/>
  <c r="F72" i="27"/>
  <c r="F71" i="27"/>
  <c r="F70" i="27"/>
  <c r="F69" i="27"/>
  <c r="F68" i="27"/>
  <c r="A68" i="27"/>
  <c r="A69" i="27"/>
  <c r="A70" i="27" s="1"/>
  <c r="A71" i="27" s="1"/>
  <c r="A72" i="27" s="1"/>
  <c r="A73" i="27" s="1"/>
  <c r="A74" i="27" s="1"/>
  <c r="A75" i="27" s="1"/>
  <c r="A76" i="27" s="1"/>
  <c r="A77" i="27" s="1"/>
  <c r="A78" i="27" s="1"/>
  <c r="A79" i="27" s="1"/>
  <c r="A80" i="27" s="1"/>
  <c r="A81" i="27" s="1"/>
  <c r="A82" i="27" s="1"/>
  <c r="A83" i="27" s="1"/>
  <c r="A84" i="27" s="1"/>
  <c r="A85" i="27" s="1"/>
  <c r="A86" i="27" s="1"/>
  <c r="A87" i="27" s="1"/>
  <c r="A88" i="27" s="1"/>
  <c r="A91" i="27" s="1"/>
  <c r="A92" i="27" s="1"/>
  <c r="A93" i="27" s="1"/>
  <c r="A94" i="27" s="1"/>
  <c r="A97" i="27" s="1"/>
  <c r="A100" i="27" s="1"/>
  <c r="A101" i="27" s="1"/>
  <c r="F67" i="27"/>
  <c r="F66" i="27"/>
  <c r="F89" i="27" s="1"/>
  <c r="F97" i="27"/>
  <c r="F109" i="27"/>
  <c r="D93" i="27" l="1"/>
  <c r="F93" i="27" s="1"/>
  <c r="F92" i="27"/>
  <c r="D94" i="27"/>
  <c r="F94" i="27" s="1"/>
  <c r="F108" i="27"/>
  <c r="A123" i="27"/>
  <c r="A124" i="27" s="1"/>
  <c r="A127" i="27" s="1"/>
  <c r="D107" i="27"/>
  <c r="F107" i="27" s="1"/>
  <c r="D90" i="27"/>
  <c r="D110" i="27" l="1"/>
  <c r="F110" i="27" s="1"/>
  <c r="F111" i="27" s="1"/>
</calcChain>
</file>

<file path=xl/sharedStrings.xml><?xml version="1.0" encoding="utf-8"?>
<sst xmlns="http://schemas.openxmlformats.org/spreadsheetml/2006/main" count="200" uniqueCount="102">
  <si>
    <t>№</t>
  </si>
  <si>
    <t>бр.</t>
  </si>
  <si>
    <t>м2</t>
  </si>
  <si>
    <t>м</t>
  </si>
  <si>
    <t>м3</t>
  </si>
  <si>
    <t>Коли-чество</t>
  </si>
  <si>
    <t>Наименование на СМР</t>
  </si>
  <si>
    <t>Eд. м-ка</t>
  </si>
  <si>
    <t>Стойност</t>
  </si>
  <si>
    <t>Един.</t>
  </si>
  <si>
    <t>Обща</t>
  </si>
  <si>
    <t>Част: АРХИТЕКТУРА</t>
  </si>
  <si>
    <t>Полагане на контактен грунд по стари бетонови настилки</t>
  </si>
  <si>
    <t>Изкоп за бордюри - ръчно</t>
  </si>
  <si>
    <t>Детска дървена беседка с маса и пейки</t>
  </si>
  <si>
    <t>Комбинирано съоръжение за детска площадка къщичка с покрив, вълнообразна пързалка, стълбичка с парапети и извита мрежовидна стена за катерене.
Възрастова група: 3-12 г.
Видове игри: катерене, пързаляне, балансиране, колективни игри</t>
  </si>
  <si>
    <t>Скоростна вълнообразна пързалка, с кула с метална конструкция и стълбище с парапети</t>
  </si>
  <si>
    <t>Детска въртележка</t>
  </si>
  <si>
    <t>комбинирано съоръжение - къщичка, платформа за изкачване и занимателен панел, катерушка и пързалка, Възрастова група: 1-6 г., Видове игри: катерене, пързаляне, балансиране, колективни игри</t>
  </si>
  <si>
    <t>Кула със сенник – метална конструкция с дървен под, вълнообразна пързалка, вита стълба, вертикална мрежа за катерене и тематична игра</t>
  </si>
  <si>
    <t>Детска люлка “везна” , 3-12 г.</t>
  </si>
  <si>
    <t xml:space="preserve">Пружинна клатушка за две деца от 3 до 12 години, комбинирана с интерактивна игра </t>
  </si>
  <si>
    <t xml:space="preserve">Пружинна клатушка за четири деца от 3 до 12 години </t>
  </si>
  <si>
    <t>Боордюри 8/16/100</t>
  </si>
  <si>
    <t>ПЧЕЛИЦА</t>
  </si>
  <si>
    <t>ремонт пясъчници - изгребване на пясъка и подложните слоеве, доставка на пласт от 10см чакъл с фракция по-голяма от 8мм, полагане на геотекстил, достамка и полагане на промит и дезинфекциран пясък фракция от 0,2 до 2мм (без глинести частици) с оминимална дебелина на слоя 30см и омонтаж на дъски за сядане</t>
  </si>
  <si>
    <t>монтаж</t>
  </si>
  <si>
    <t>Кошчета за отпадъци за детски площадки и детски кътове, с декорации - 4 бр.</t>
  </si>
  <si>
    <t xml:space="preserve">Детски пейки със седалка и облегалка 150см, с декорации </t>
  </si>
  <si>
    <t>ВЪЗЛОЖИТЕЛ: ОБЩИНА ЛЯСКОВЕЦ</t>
  </si>
  <si>
    <t>ОБЕКТ:</t>
  </si>
  <si>
    <t>Изважадане на съществуващи бордюр</t>
  </si>
  <si>
    <t xml:space="preserve">Обратен насип с уплътняване </t>
  </si>
  <si>
    <t>Доставка и полагане вибропресовани бетонови бордюри 8/16/50 върху уплътнена земна основа</t>
  </si>
  <si>
    <t>нова настилка от каучукови плочи 40/40см</t>
  </si>
  <si>
    <t>кофраж за бетонова настилка и  последващ декофраж</t>
  </si>
  <si>
    <t>доставка и монтаж заварена арм. мрежа ф8 20/20 см</t>
  </si>
  <si>
    <t>Доставка, полагане и уплътняване каменни фракции за основа под настилки - min 10 см</t>
  </si>
  <si>
    <t xml:space="preserve">армирана бетонна настилка по площадки </t>
  </si>
  <si>
    <t>бетонна настилка нови алеи</t>
  </si>
  <si>
    <t xml:space="preserve">Направа на гладко изпердашена армирана бетонова настилка със средна дебелина 7 см бетон В20 с добавка за водоплътност </t>
  </si>
  <si>
    <t>Ръчен изкоп до 50см в з.п. ръчно с прехвърляне на з. м.до 10м, включително всички, свързани с това присъщи разходи</t>
  </si>
  <si>
    <t>КОЛИЧЕСТВЕНО-СТОЙНОСТНА СМЕТКА</t>
  </si>
  <si>
    <t>Ремонт и благоустрояване на площадки _x000D_за игра на открито в ДГ Пчелица", ДГ "Радост" и ДГ "Славейче" гр. Лясковец"</t>
  </si>
  <si>
    <t>ПОДОБЕКТ:</t>
  </si>
  <si>
    <t>Оборудване на пощадки</t>
  </si>
  <si>
    <t>Демонтаж на съществуващи съоръжения</t>
  </si>
  <si>
    <t>Ремонт на пясъчници - изгребване на пясъка и подложните слоеве, доставка на пласт от 10 см чакъл с фракция по-голяма от 8 мм, полагане на геотекстил, доставка и полагане на промит и дезинфекциран пясък фракция от 0,2 до 2мм (без глинести частици) с минимална дебелина на слоя 30см</t>
  </si>
  <si>
    <t>Доставка и монтаж на Детска дървена беседка с маса и пейки</t>
  </si>
  <si>
    <t>Доставка и монтаж на Пружинна клатушка за четири деца от 3 до 12 години</t>
  </si>
  <si>
    <t xml:space="preserve">Доставка и монтаж на Пружинна клатушка за две деца от 3 до 12 години, комбинирана с интерактивна игра </t>
  </si>
  <si>
    <t>Доставка и монтаж на Комбинирано съоръжение за детска площадка къщичка с покрив, вълнообразна пързалка, стълбичка с парапети и извита мрежовидна стена за катерене. Възрастова група: 3-12 г. Видове игри: катерене, пързаляне, балансиране, колективни игри</t>
  </si>
  <si>
    <t>Доставка и монтаж на Скоростна вълнообразна пързалка, с кула с метална конструкция и стълбище с парапети</t>
  </si>
  <si>
    <t>Доставка и монтаж на детска въртележка за деца над 3 години, подходяща за деца със затруднени двигателни функции</t>
  </si>
  <si>
    <t xml:space="preserve">Доставка и монтаж на Комбинирано съоръжение - къщичка, платформа за изкачване и занимателен панел, катерушка и пързалка, Възрастова група: 1-6 г., Видове игри: катерене, пързаляне, балансиране, колективни игри </t>
  </si>
  <si>
    <t>Доставка и монтаж на Кула със сенник – метална конструкция с дървен под, вълнообразна пързалка, вита стълба, вертикална мрежа за катерене и тематична игра</t>
  </si>
  <si>
    <t>Доставка и монтаж на Детска люлка “везна” , 3-12 г.</t>
  </si>
  <si>
    <t>Доставка и монтаж на Детска пейка със седалка и облегалка 150см - с декорации</t>
  </si>
  <si>
    <t xml:space="preserve">Доставка и монтаж на Кошчета за отпадъци за детски площадки и детски кътове, с декорации </t>
  </si>
  <si>
    <t>Общо оборудване на площадки:</t>
  </si>
  <si>
    <t>Изваждане на съществуващи бордюри площадки</t>
  </si>
  <si>
    <t>Демонтаж на мозаични (бетонови) плочки</t>
  </si>
  <si>
    <t xml:space="preserve">Тънък изкоп до 0.5 м ръчно в з.п. с прехвърляне на 3 м хоризонтално - за бордюри </t>
  </si>
  <si>
    <t>Доставка и полагане вибропресовани бетонови бордюри 8/16/50 върху подложен бетон на уплътнена земна основа</t>
  </si>
  <si>
    <t>Доставка и монтаж заварена арм. мрежа ф8 20/20 см</t>
  </si>
  <si>
    <t>Доставка и полагане на армиран бетон В20 (C16/20) с циментови добавки за водоплътност и мразоустойчивост за бетонова настилка със средна дебелина 10 см, загладена и подравнена машинно</t>
  </si>
  <si>
    <t xml:space="preserve">Доставка и монтаж на синтетична ударопоглъщаща настилка с дебелина 30 мм от каучукови плочи 40/40см цветни, на двукомпонентна лепилна смес </t>
  </si>
  <si>
    <t xml:space="preserve">Доставка и монтаж на синтетична ударопоглъщаща настилка с дебелина 20 мм от каучукови плочи 40/40см цветни, на двукомпонентна лепилна смес </t>
  </si>
  <si>
    <t xml:space="preserve">Доставка и полагане основа от уплътнена трошенокаменна фракция - сипица (минералбетон) под настилка </t>
  </si>
  <si>
    <t>Направа  настилка унипаваж - плочи от вибропресован бетон с деб. 6 см (тип вълна или екв.)</t>
  </si>
  <si>
    <t>Общо настилка детски площадки:</t>
  </si>
  <si>
    <t>Вариант 2 -  алеи с плочи</t>
  </si>
  <si>
    <t>демонтаж бетонови плочки с почистване и сортиране</t>
  </si>
  <si>
    <t>изваждане на съществуващи бордюри</t>
  </si>
  <si>
    <t>Тънък в з.п. ръчно за почистване и подравняване под демонтирани бетонни плочи и изкоп за бордюри</t>
  </si>
  <si>
    <t>Доставка и полагане основа от уплътнена трошенокаменна фракция - сипица (минералбетон) под настилка бетонни плочи</t>
  </si>
  <si>
    <t>Направа  настилка плочи от вибропресован бетон с използване на 30% от демонтираните</t>
  </si>
  <si>
    <t xml:space="preserve">Настилки по нови алеи </t>
  </si>
  <si>
    <t xml:space="preserve">Общо нови алеи: </t>
  </si>
  <si>
    <t>Натоварване и извозване на строителни отпадъци до депо на 20 км, вкл. такса</t>
  </si>
  <si>
    <t>Общо част Архитектура - ДГ "Пчелица":</t>
  </si>
  <si>
    <t>ДДС 20%</t>
  </si>
  <si>
    <t>Всичко СМР -  ДГ "Пчелица"</t>
  </si>
  <si>
    <r>
      <t xml:space="preserve">доставка и монтаж на лепилна смес на синтетична ударопоглъщаща настилка </t>
    </r>
    <r>
      <rPr>
        <sz val="12"/>
        <color indexed="10"/>
        <rFont val="Arial Narrow"/>
        <family val="2"/>
        <charset val="204"/>
      </rPr>
      <t xml:space="preserve">с минимална демелина 20 мм </t>
    </r>
    <r>
      <rPr>
        <sz val="12"/>
        <color indexed="8"/>
        <rFont val="Arial Narrow"/>
        <family val="2"/>
        <charset val="204"/>
      </rPr>
      <t>от каучукови плочи 40/40см цветни</t>
    </r>
  </si>
  <si>
    <t>Част: ПАРКОУСТРОЙСТВО</t>
  </si>
  <si>
    <t>Отсичане на средноразмерни дървета</t>
  </si>
  <si>
    <t>Маркиране на декоративни дървета чрез обозначавене на ствола с черно-жълта лента. Допълнително на видно място се поставя предупредителна табела с наименованието на вида и информация за опасностите</t>
  </si>
  <si>
    <t>Рicea excelsa (Обикновен смърч – бодливи листа)</t>
  </si>
  <si>
    <t>Tilia grandifolia (Едролистна липа - алерген)</t>
  </si>
  <si>
    <t>Маркиране на декоративни дървета чрез обозначителни табели</t>
  </si>
  <si>
    <t xml:space="preserve">Juniperus virginiana (Виргинианска хвойна – видът е вреден при консумация)  </t>
  </si>
  <si>
    <t>Taxus baccata (Тис) – растението е отровно</t>
  </si>
  <si>
    <r>
      <t xml:space="preserve">Robinia pseudoacacia (Бяла акация) </t>
    </r>
    <r>
      <rPr>
        <sz val="14.5"/>
        <color indexed="8"/>
        <rFont val="Arial Narrow"/>
        <family val="2"/>
        <charset val="204"/>
      </rPr>
      <t>– отровни листа и семена</t>
    </r>
  </si>
  <si>
    <t>Thuja occidentalisа (Западна туя – вреден при консумация)</t>
  </si>
  <si>
    <t>Aesculus hippocastanum (Конски кестен – вреден при консумация)</t>
  </si>
  <si>
    <t>Общо част Паркоустройство - ДГ "Пчелица"</t>
  </si>
  <si>
    <t>Предупредителна табела</t>
  </si>
  <si>
    <t xml:space="preserve">Доставка, полагане и уплътняване каменни фракции за основа </t>
  </si>
  <si>
    <t xml:space="preserve">Настилка детски и централна площадки </t>
  </si>
  <si>
    <t>Ремонт и благоустрояване на площадки за 
игра на открито в ДГ "Пчелица" - гр. Лясковец</t>
  </si>
  <si>
    <t>Образец № 3.1</t>
  </si>
  <si>
    <t>Всичко СМР - ДГ "Пчелица":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</si>
</sst>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indexed="8"/>
      <name val="Calibri"/>
      <family val="2"/>
      <charset val="204"/>
    </font>
    <font>
      <sz val="11"/>
      <color indexed="8"/>
      <name val="Arial Narrow"/>
      <family val="2"/>
      <charset val="204"/>
    </font>
    <font>
      <sz val="12"/>
      <color indexed="8"/>
      <name val="Arial Narrow"/>
      <family val="2"/>
      <charset val="204"/>
    </font>
    <font>
      <b/>
      <sz val="18"/>
      <color indexed="8"/>
      <name val="Arial Narrow"/>
      <family val="2"/>
      <charset val="204"/>
    </font>
    <font>
      <b/>
      <sz val="12"/>
      <color indexed="8"/>
      <name val="Arial Narrow"/>
      <family val="2"/>
      <charset val="204"/>
    </font>
    <font>
      <b/>
      <sz val="10"/>
      <color indexed="8"/>
      <name val="Arial Narrow"/>
      <family val="2"/>
      <charset val="204"/>
    </font>
    <font>
      <sz val="10"/>
      <color indexed="8"/>
      <name val="Arial Narrow"/>
      <family val="2"/>
      <charset val="204"/>
    </font>
    <font>
      <sz val="10"/>
      <name val="Arial Narrow"/>
      <family val="2"/>
      <charset val="204"/>
    </font>
    <font>
      <b/>
      <sz val="11"/>
      <color indexed="8"/>
      <name val="Arial Narrow"/>
      <family val="2"/>
      <charset val="204"/>
    </font>
    <font>
      <b/>
      <sz val="14"/>
      <color indexed="8"/>
      <name val="Arial Narrow"/>
      <family val="2"/>
      <charset val="204"/>
    </font>
    <font>
      <b/>
      <sz val="16"/>
      <color indexed="8"/>
      <name val="Arial Narrow"/>
      <family val="2"/>
      <charset val="204"/>
    </font>
    <font>
      <sz val="10"/>
      <name val="Arial"/>
      <family val="2"/>
      <charset val="204"/>
    </font>
    <font>
      <b/>
      <sz val="13"/>
      <color indexed="8"/>
      <name val="Arial Narrow"/>
      <family val="2"/>
      <charset val="204"/>
    </font>
    <font>
      <sz val="14"/>
      <color indexed="8"/>
      <name val="Arial Narrow"/>
      <family val="2"/>
      <charset val="204"/>
    </font>
    <font>
      <sz val="11"/>
      <name val="Arial Narrow"/>
      <family val="2"/>
      <charset val="204"/>
    </font>
    <font>
      <sz val="12"/>
      <name val="Arial Narrow"/>
      <family val="2"/>
      <charset val="204"/>
    </font>
    <font>
      <sz val="11"/>
      <color indexed="10"/>
      <name val="Arial Narrow"/>
      <family val="2"/>
      <charset val="204"/>
    </font>
    <font>
      <sz val="12"/>
      <color indexed="10"/>
      <name val="Arial Narrow"/>
      <family val="2"/>
      <charset val="204"/>
    </font>
    <font>
      <sz val="14.5"/>
      <color indexed="8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1" fillId="0" borderId="0"/>
  </cellStyleXfs>
  <cellXfs count="113">
    <xf numFmtId="0" fontId="0" fillId="0" borderId="0" xfId="0"/>
    <xf numFmtId="0" fontId="2" fillId="0" borderId="0" xfId="0" applyFont="1" applyFill="1" applyAlignment="1">
      <alignment horizontal="left" vertical="center"/>
    </xf>
    <xf numFmtId="0" fontId="1" fillId="0" borderId="0" xfId="0" applyFont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6" fillId="0" borderId="0" xfId="0" applyFont="1" applyFill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10" fillId="3" borderId="3" xfId="0" applyFont="1" applyFill="1" applyBorder="1" applyAlignment="1">
      <alignment horizontal="left" vertical="center"/>
    </xf>
    <xf numFmtId="0" fontId="10" fillId="3" borderId="4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7" fillId="0" borderId="0" xfId="1" applyFont="1"/>
    <xf numFmtId="0" fontId="12" fillId="0" borderId="0" xfId="0" applyFont="1" applyFill="1" applyAlignment="1">
      <alignment horizontal="left" vertical="top"/>
    </xf>
    <xf numFmtId="0" fontId="7" fillId="0" borderId="0" xfId="1" applyFont="1" applyAlignment="1">
      <alignment horizontal="center"/>
    </xf>
    <xf numFmtId="0" fontId="7" fillId="0" borderId="0" xfId="1" applyFont="1" applyAlignment="1">
      <alignment horizontal="center" vertical="center"/>
    </xf>
    <xf numFmtId="0" fontId="1" fillId="0" borderId="0" xfId="0" applyFont="1"/>
    <xf numFmtId="0" fontId="1" fillId="0" borderId="0" xfId="0" applyFont="1" applyFill="1" applyAlignment="1">
      <alignment horizontal="left" vertical="top" wrapText="1"/>
    </xf>
    <xf numFmtId="0" fontId="13" fillId="0" borderId="0" xfId="0" applyFont="1" applyFill="1" applyAlignment="1">
      <alignment horizontal="left" vertical="center"/>
    </xf>
    <xf numFmtId="0" fontId="9" fillId="0" borderId="0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5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10" fillId="2" borderId="5" xfId="0" applyFont="1" applyFill="1" applyBorder="1" applyAlignment="1">
      <alignment horizontal="left" vertical="center"/>
    </xf>
    <xf numFmtId="0" fontId="10" fillId="2" borderId="6" xfId="0" applyFont="1" applyFill="1" applyBorder="1" applyAlignment="1">
      <alignment horizontal="left" vertical="center"/>
    </xf>
    <xf numFmtId="0" fontId="18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" fontId="14" fillId="0" borderId="1" xfId="0" applyNumberFormat="1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 applyProtection="1">
      <alignment vertical="justify" wrapText="1"/>
      <protection hidden="1"/>
    </xf>
    <xf numFmtId="2" fontId="7" fillId="0" borderId="0" xfId="1" applyNumberFormat="1" applyFont="1" applyAlignment="1">
      <alignment horizontal="center"/>
    </xf>
    <xf numFmtId="4" fontId="8" fillId="0" borderId="0" xfId="0" applyNumberFormat="1" applyFont="1" applyAlignment="1">
      <alignment horizontal="center" vertical="center"/>
    </xf>
    <xf numFmtId="2" fontId="1" fillId="0" borderId="1" xfId="0" applyNumberFormat="1" applyFont="1" applyBorder="1" applyAlignment="1">
      <alignment horizontal="right" vertical="center"/>
    </xf>
    <xf numFmtId="0" fontId="15" fillId="0" borderId="10" xfId="0" applyFont="1" applyFill="1" applyBorder="1" applyAlignment="1" applyProtection="1">
      <alignment vertical="justify" wrapText="1"/>
      <protection hidden="1"/>
    </xf>
    <xf numFmtId="0" fontId="4" fillId="3" borderId="1" xfId="0" applyFont="1" applyFill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0" fontId="15" fillId="3" borderId="10" xfId="0" applyFont="1" applyFill="1" applyBorder="1" applyAlignment="1" applyProtection="1">
      <alignment vertical="justify" wrapText="1"/>
      <protection hidden="1"/>
    </xf>
    <xf numFmtId="0" fontId="1" fillId="0" borderId="1" xfId="0" applyFont="1" applyBorder="1" applyAlignment="1">
      <alignment horizontal="right" vertical="center"/>
    </xf>
    <xf numFmtId="0" fontId="4" fillId="3" borderId="8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8" fillId="2" borderId="0" xfId="0" applyFont="1" applyFill="1" applyAlignment="1">
      <alignment horizontal="left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8" fillId="2" borderId="0" xfId="0" applyFont="1" applyFill="1" applyAlignment="1">
      <alignment horizontal="center" vertical="center"/>
    </xf>
    <xf numFmtId="2" fontId="1" fillId="0" borderId="1" xfId="0" applyNumberFormat="1" applyFont="1" applyBorder="1" applyAlignment="1">
      <alignment horizontal="center" vertical="top"/>
    </xf>
    <xf numFmtId="2" fontId="4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8" fillId="2" borderId="0" xfId="0" applyNumberFormat="1" applyFont="1" applyFill="1" applyAlignment="1">
      <alignment horizontal="center" vertical="center"/>
    </xf>
    <xf numFmtId="4" fontId="14" fillId="0" borderId="1" xfId="0" applyNumberFormat="1" applyFont="1" applyFill="1" applyBorder="1" applyAlignment="1">
      <alignment horizontal="right" vertical="center"/>
    </xf>
    <xf numFmtId="4" fontId="14" fillId="0" borderId="1" xfId="0" applyNumberFormat="1" applyFont="1" applyBorder="1" applyAlignment="1">
      <alignment horizontal="right" vertical="center"/>
    </xf>
    <xf numFmtId="4" fontId="14" fillId="0" borderId="1" xfId="0" applyNumberFormat="1" applyFont="1" applyBorder="1" applyAlignment="1">
      <alignment horizontal="right" vertical="top"/>
    </xf>
    <xf numFmtId="4" fontId="1" fillId="0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2" borderId="0" xfId="0" applyFont="1" applyFill="1" applyAlignment="1">
      <alignment horizontal="right" vertical="center"/>
    </xf>
    <xf numFmtId="0" fontId="8" fillId="2" borderId="0" xfId="0" applyFont="1" applyFill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4" fontId="16" fillId="0" borderId="1" xfId="0" applyNumberFormat="1" applyFont="1" applyBorder="1" applyAlignment="1">
      <alignment horizontal="right" vertical="center"/>
    </xf>
    <xf numFmtId="4" fontId="16" fillId="5" borderId="1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4" fillId="2" borderId="6" xfId="0" applyFont="1" applyFill="1" applyBorder="1" applyAlignment="1">
      <alignment horizontal="right" vertical="center"/>
    </xf>
    <xf numFmtId="0" fontId="13" fillId="0" borderId="1" xfId="0" applyFont="1" applyBorder="1" applyAlignment="1">
      <alignment horizontal="right" vertical="center" wrapText="1"/>
    </xf>
    <xf numFmtId="0" fontId="8" fillId="0" borderId="0" xfId="0" applyFont="1" applyFill="1" applyBorder="1" applyAlignment="1">
      <alignment horizontal="right" vertical="center"/>
    </xf>
    <xf numFmtId="0" fontId="5" fillId="0" borderId="7" xfId="0" applyFont="1" applyFill="1" applyBorder="1" applyAlignment="1">
      <alignment horizontal="left" vertical="center"/>
    </xf>
    <xf numFmtId="0" fontId="5" fillId="0" borderId="11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Normal_BQP-W03-Centr(1).park-Act 19" xfId="1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SS_&#1055;&#1095;&#1077;&#1083;&#1080;&#1094;&#1072;%2011-0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ДГ Пчелица (2)"/>
      <sheetName val="ПКС Пчелица"/>
      <sheetName val="КС арх"/>
      <sheetName val="ТС Пчелица"/>
    </sheetNames>
    <sheetDataSet>
      <sheetData sheetId="0"/>
      <sheetData sheetId="1">
        <row r="46">
          <cell r="I46">
            <v>171.37</v>
          </cell>
        </row>
        <row r="61">
          <cell r="I61">
            <v>749.14</v>
          </cell>
        </row>
        <row r="62">
          <cell r="I62">
            <v>6.85</v>
          </cell>
        </row>
        <row r="63">
          <cell r="I63">
            <v>171.37</v>
          </cell>
        </row>
        <row r="70">
          <cell r="I70">
            <v>143.92999999999998</v>
          </cell>
        </row>
        <row r="71">
          <cell r="I71">
            <v>14.39</v>
          </cell>
        </row>
        <row r="74">
          <cell r="I74">
            <v>42.5</v>
          </cell>
        </row>
        <row r="82">
          <cell r="I82">
            <v>119.55999999999999</v>
          </cell>
        </row>
        <row r="88">
          <cell r="I88">
            <v>328.22</v>
          </cell>
        </row>
        <row r="94">
          <cell r="I94">
            <v>578.16000000000008</v>
          </cell>
        </row>
        <row r="99">
          <cell r="I99">
            <v>8.6</v>
          </cell>
        </row>
        <row r="103">
          <cell r="I103">
            <v>0.22999999999999998</v>
          </cell>
        </row>
        <row r="107">
          <cell r="I107">
            <v>11.32</v>
          </cell>
        </row>
        <row r="110">
          <cell r="I110">
            <v>0.69</v>
          </cell>
        </row>
        <row r="113">
          <cell r="I113">
            <v>0.43</v>
          </cell>
        </row>
        <row r="116">
          <cell r="I116">
            <v>8.6</v>
          </cell>
        </row>
        <row r="122">
          <cell r="I122">
            <v>22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1"/>
  <sheetViews>
    <sheetView tabSelected="1" topLeftCell="A60" workbookViewId="0">
      <selection activeCell="B135" sqref="B135"/>
    </sheetView>
  </sheetViews>
  <sheetFormatPr defaultRowHeight="16.5" x14ac:dyDescent="0.25"/>
  <cols>
    <col min="1" max="1" width="4.28515625" style="8" customWidth="1"/>
    <col min="2" max="2" width="52.5703125" style="8" customWidth="1"/>
    <col min="3" max="3" width="4.85546875" style="8" customWidth="1"/>
    <col min="4" max="4" width="7.7109375" style="55" customWidth="1"/>
    <col min="5" max="5" width="8" style="55" customWidth="1"/>
    <col min="6" max="6" width="9.7109375" style="55" customWidth="1"/>
    <col min="7" max="16384" width="9.140625" style="8"/>
  </cols>
  <sheetData>
    <row r="1" spans="1:8" s="1" customFormat="1" x14ac:dyDescent="0.25">
      <c r="A1" s="102" t="s">
        <v>100</v>
      </c>
      <c r="B1" s="102"/>
      <c r="C1" s="102"/>
      <c r="D1" s="102"/>
      <c r="E1" s="102"/>
      <c r="F1" s="102"/>
    </row>
    <row r="2" spans="1:8" s="1" customFormat="1" ht="15.75" x14ac:dyDescent="0.25">
      <c r="A2" s="4"/>
      <c r="C2" s="4"/>
      <c r="D2" s="53"/>
      <c r="E2" s="53"/>
      <c r="F2" s="53"/>
    </row>
    <row r="3" spans="1:8" s="21" customFormat="1" ht="17.25" x14ac:dyDescent="0.3">
      <c r="A3" s="17"/>
      <c r="B3" s="18" t="s">
        <v>30</v>
      </c>
      <c r="C3" s="4"/>
      <c r="D3" s="19"/>
      <c r="E3" s="19"/>
      <c r="F3" s="68"/>
      <c r="G3" s="17"/>
      <c r="H3" s="20"/>
    </row>
    <row r="4" spans="1:8" s="21" customFormat="1" ht="33" x14ac:dyDescent="0.3">
      <c r="A4" s="17"/>
      <c r="B4" s="22" t="s">
        <v>43</v>
      </c>
      <c r="C4" s="23"/>
      <c r="D4" s="19"/>
      <c r="E4" s="19"/>
      <c r="F4" s="68"/>
      <c r="G4" s="17"/>
      <c r="H4" s="20"/>
    </row>
    <row r="5" spans="1:8" s="21" customFormat="1" ht="18" x14ac:dyDescent="0.3">
      <c r="A5" s="17"/>
      <c r="B5" s="18" t="s">
        <v>44</v>
      </c>
      <c r="C5" s="23"/>
      <c r="D5" s="19"/>
      <c r="E5" s="19"/>
      <c r="F5" s="68"/>
      <c r="G5" s="17"/>
      <c r="H5" s="20"/>
    </row>
    <row r="6" spans="1:8" s="21" customFormat="1" ht="54" x14ac:dyDescent="0.3">
      <c r="A6" s="17"/>
      <c r="B6" s="24" t="s">
        <v>99</v>
      </c>
      <c r="C6" s="23"/>
      <c r="D6" s="19"/>
      <c r="E6" s="19"/>
      <c r="F6" s="68"/>
      <c r="G6" s="17"/>
      <c r="H6" s="20"/>
    </row>
    <row r="7" spans="1:8" s="21" customFormat="1" ht="18" x14ac:dyDescent="0.3">
      <c r="A7" s="17"/>
      <c r="B7" s="25" t="s">
        <v>29</v>
      </c>
      <c r="C7" s="26"/>
      <c r="D7" s="19"/>
      <c r="E7" s="19"/>
      <c r="F7" s="68"/>
      <c r="G7" s="17"/>
      <c r="H7" s="20"/>
    </row>
    <row r="8" spans="1:8" s="1" customFormat="1" ht="33.75" customHeight="1" x14ac:dyDescent="0.25">
      <c r="A8" s="111" t="s">
        <v>42</v>
      </c>
      <c r="B8" s="112"/>
      <c r="C8" s="112"/>
      <c r="D8" s="112"/>
      <c r="E8" s="112"/>
      <c r="F8" s="112"/>
    </row>
    <row r="9" spans="1:8" s="5" customFormat="1" ht="12.75" x14ac:dyDescent="0.25">
      <c r="A9" s="103" t="s">
        <v>0</v>
      </c>
      <c r="B9" s="103" t="s">
        <v>6</v>
      </c>
      <c r="C9" s="105" t="s">
        <v>7</v>
      </c>
      <c r="D9" s="107" t="s">
        <v>5</v>
      </c>
      <c r="E9" s="109" t="s">
        <v>8</v>
      </c>
      <c r="F9" s="110"/>
    </row>
    <row r="10" spans="1:8" s="5" customFormat="1" ht="12.75" x14ac:dyDescent="0.25">
      <c r="A10" s="104"/>
      <c r="B10" s="104"/>
      <c r="C10" s="106"/>
      <c r="D10" s="108"/>
      <c r="E10" s="61" t="s">
        <v>9</v>
      </c>
      <c r="F10" s="61" t="s">
        <v>10</v>
      </c>
    </row>
    <row r="11" spans="1:8" s="5" customFormat="1" ht="13.5" thickBot="1" x14ac:dyDescent="0.3">
      <c r="A11" s="6">
        <v>1</v>
      </c>
      <c r="B11" s="6">
        <v>2</v>
      </c>
      <c r="C11" s="6">
        <v>3</v>
      </c>
      <c r="D11" s="54">
        <v>4</v>
      </c>
      <c r="E11" s="54">
        <v>5</v>
      </c>
      <c r="F11" s="54">
        <v>6</v>
      </c>
    </row>
    <row r="12" spans="1:8" s="1" customFormat="1" ht="21" thickTop="1" x14ac:dyDescent="0.25">
      <c r="A12" s="14" t="s">
        <v>11</v>
      </c>
      <c r="B12" s="15"/>
      <c r="C12" s="16"/>
      <c r="D12" s="16"/>
      <c r="E12" s="16"/>
      <c r="F12" s="77"/>
    </row>
    <row r="13" spans="1:8" s="1" customFormat="1" ht="17.25" customHeight="1" x14ac:dyDescent="0.25">
      <c r="A13" s="27"/>
      <c r="B13" s="27" t="s">
        <v>45</v>
      </c>
      <c r="C13" s="27"/>
      <c r="D13" s="27"/>
      <c r="E13" s="27"/>
      <c r="F13" s="27"/>
    </row>
    <row r="14" spans="1:8" x14ac:dyDescent="0.25">
      <c r="A14" s="9">
        <v>1</v>
      </c>
      <c r="B14" s="10" t="s">
        <v>46</v>
      </c>
      <c r="C14" s="64" t="s">
        <v>1</v>
      </c>
      <c r="D14" s="88">
        <v>15</v>
      </c>
      <c r="E14" s="89"/>
      <c r="F14" s="60"/>
    </row>
    <row r="15" spans="1:8" ht="94.5" x14ac:dyDescent="0.25">
      <c r="A15" s="9">
        <f>A14+1</f>
        <v>2</v>
      </c>
      <c r="B15" s="10" t="s">
        <v>47</v>
      </c>
      <c r="C15" s="64" t="s">
        <v>1</v>
      </c>
      <c r="D15" s="73">
        <v>4</v>
      </c>
      <c r="E15" s="73"/>
      <c r="F15" s="60"/>
    </row>
    <row r="16" spans="1:8" s="29" customFormat="1" ht="35.25" customHeight="1" x14ac:dyDescent="0.25">
      <c r="A16" s="9">
        <f t="shared" ref="A16:A26" si="0">A15+1</f>
        <v>3</v>
      </c>
      <c r="B16" s="28" t="s">
        <v>48</v>
      </c>
      <c r="C16" s="80" t="s">
        <v>1</v>
      </c>
      <c r="D16" s="90">
        <v>1</v>
      </c>
      <c r="E16" s="90"/>
      <c r="F16" s="82"/>
    </row>
    <row r="17" spans="1:6" ht="31.5" x14ac:dyDescent="0.25">
      <c r="A17" s="9">
        <f t="shared" si="0"/>
        <v>4</v>
      </c>
      <c r="B17" s="10" t="s">
        <v>49</v>
      </c>
      <c r="C17" s="64" t="s">
        <v>1</v>
      </c>
      <c r="D17" s="89">
        <v>1</v>
      </c>
      <c r="E17" s="89"/>
      <c r="F17" s="60"/>
    </row>
    <row r="18" spans="1:6" ht="31.5" x14ac:dyDescent="0.25">
      <c r="A18" s="9">
        <f t="shared" si="0"/>
        <v>5</v>
      </c>
      <c r="B18" s="10" t="s">
        <v>50</v>
      </c>
      <c r="C18" s="64" t="s">
        <v>1</v>
      </c>
      <c r="D18" s="89">
        <v>1</v>
      </c>
      <c r="E18" s="89"/>
      <c r="F18" s="60"/>
    </row>
    <row r="19" spans="1:6" ht="94.5" x14ac:dyDescent="0.25">
      <c r="A19" s="9">
        <f t="shared" si="0"/>
        <v>6</v>
      </c>
      <c r="B19" s="10" t="s">
        <v>51</v>
      </c>
      <c r="C19" s="64" t="s">
        <v>1</v>
      </c>
      <c r="D19" s="89">
        <v>1</v>
      </c>
      <c r="E19" s="89"/>
      <c r="F19" s="60"/>
    </row>
    <row r="20" spans="1:6" ht="47.25" x14ac:dyDescent="0.25">
      <c r="A20" s="9">
        <f t="shared" si="0"/>
        <v>7</v>
      </c>
      <c r="B20" s="10" t="s">
        <v>52</v>
      </c>
      <c r="C20" s="64" t="s">
        <v>1</v>
      </c>
      <c r="D20" s="89">
        <v>1</v>
      </c>
      <c r="E20" s="89"/>
      <c r="F20" s="60"/>
    </row>
    <row r="21" spans="1:6" ht="47.25" x14ac:dyDescent="0.25">
      <c r="A21" s="9">
        <f t="shared" si="0"/>
        <v>8</v>
      </c>
      <c r="B21" s="30" t="s">
        <v>53</v>
      </c>
      <c r="C21" s="64" t="s">
        <v>1</v>
      </c>
      <c r="D21" s="89">
        <v>1</v>
      </c>
      <c r="E21" s="89"/>
      <c r="F21" s="60"/>
    </row>
    <row r="22" spans="1:6" ht="78.75" x14ac:dyDescent="0.25">
      <c r="A22" s="9">
        <f t="shared" si="0"/>
        <v>9</v>
      </c>
      <c r="B22" s="30" t="s">
        <v>54</v>
      </c>
      <c r="C22" s="64" t="s">
        <v>1</v>
      </c>
      <c r="D22" s="89">
        <v>1</v>
      </c>
      <c r="E22" s="89"/>
      <c r="F22" s="60"/>
    </row>
    <row r="23" spans="1:6" ht="63" x14ac:dyDescent="0.25">
      <c r="A23" s="9">
        <f t="shared" si="0"/>
        <v>10</v>
      </c>
      <c r="B23" s="30" t="s">
        <v>55</v>
      </c>
      <c r="C23" s="64" t="s">
        <v>1</v>
      </c>
      <c r="D23" s="89">
        <v>1</v>
      </c>
      <c r="E23" s="89"/>
      <c r="F23" s="60"/>
    </row>
    <row r="24" spans="1:6" x14ac:dyDescent="0.25">
      <c r="A24" s="9">
        <f t="shared" si="0"/>
        <v>11</v>
      </c>
      <c r="B24" s="30" t="s">
        <v>56</v>
      </c>
      <c r="C24" s="64" t="s">
        <v>1</v>
      </c>
      <c r="D24" s="89">
        <v>1</v>
      </c>
      <c r="E24" s="89"/>
      <c r="F24" s="60"/>
    </row>
    <row r="25" spans="1:6" ht="31.5" x14ac:dyDescent="0.25">
      <c r="A25" s="9">
        <f t="shared" si="0"/>
        <v>12</v>
      </c>
      <c r="B25" s="10" t="s">
        <v>57</v>
      </c>
      <c r="C25" s="64" t="s">
        <v>1</v>
      </c>
      <c r="D25" s="89">
        <v>1</v>
      </c>
      <c r="E25" s="89"/>
      <c r="F25" s="60"/>
    </row>
    <row r="26" spans="1:6" ht="31.5" x14ac:dyDescent="0.25">
      <c r="A26" s="9">
        <f t="shared" si="0"/>
        <v>13</v>
      </c>
      <c r="B26" s="10" t="s">
        <v>58</v>
      </c>
      <c r="C26" s="64" t="s">
        <v>1</v>
      </c>
      <c r="D26" s="89">
        <v>4</v>
      </c>
      <c r="E26" s="89"/>
      <c r="F26" s="60"/>
    </row>
    <row r="27" spans="1:6" x14ac:dyDescent="0.25">
      <c r="A27" s="9"/>
      <c r="B27" s="31" t="s">
        <v>59</v>
      </c>
      <c r="C27" s="64"/>
      <c r="D27" s="73"/>
      <c r="E27" s="73"/>
      <c r="F27" s="83"/>
    </row>
    <row r="28" spans="1:6" x14ac:dyDescent="0.25">
      <c r="A28" s="9"/>
      <c r="B28" s="10"/>
      <c r="C28" s="64"/>
      <c r="D28" s="89"/>
      <c r="E28" s="89"/>
      <c r="F28" s="60"/>
    </row>
    <row r="29" spans="1:6" x14ac:dyDescent="0.25">
      <c r="A29" s="11"/>
      <c r="B29" s="32" t="s">
        <v>98</v>
      </c>
      <c r="C29" s="65"/>
      <c r="D29" s="74"/>
      <c r="E29" s="74"/>
      <c r="F29" s="84"/>
    </row>
    <row r="30" spans="1:6" x14ac:dyDescent="0.25">
      <c r="A30" s="9">
        <f>A26+1</f>
        <v>14</v>
      </c>
      <c r="B30" s="10" t="s">
        <v>60</v>
      </c>
      <c r="C30" s="64" t="s">
        <v>3</v>
      </c>
      <c r="D30" s="73">
        <f>'[1]ПКС Пчелица'!I46</f>
        <v>171.37</v>
      </c>
      <c r="E30" s="73"/>
      <c r="F30" s="60"/>
    </row>
    <row r="31" spans="1:6" x14ac:dyDescent="0.25">
      <c r="A31" s="9">
        <f>A30+1</f>
        <v>15</v>
      </c>
      <c r="B31" s="10" t="s">
        <v>61</v>
      </c>
      <c r="C31" s="64" t="s">
        <v>2</v>
      </c>
      <c r="D31" s="73">
        <f>'[1]ПКС Пчелица'!I61</f>
        <v>749.14</v>
      </c>
      <c r="E31" s="73"/>
      <c r="F31" s="60"/>
    </row>
    <row r="32" spans="1:6" ht="31.5" x14ac:dyDescent="0.25">
      <c r="A32" s="9">
        <f>A31+1</f>
        <v>16</v>
      </c>
      <c r="B32" s="10" t="s">
        <v>62</v>
      </c>
      <c r="C32" s="64" t="s">
        <v>4</v>
      </c>
      <c r="D32" s="73">
        <f>'[1]ПКС Пчелица'!I62</f>
        <v>6.85</v>
      </c>
      <c r="E32" s="73"/>
      <c r="F32" s="60"/>
    </row>
    <row r="33" spans="1:6" ht="39" customHeight="1" x14ac:dyDescent="0.25">
      <c r="A33" s="9">
        <f t="shared" ref="A33:A39" si="1">A32+1</f>
        <v>17</v>
      </c>
      <c r="B33" s="10" t="s">
        <v>63</v>
      </c>
      <c r="C33" s="64" t="s">
        <v>3</v>
      </c>
      <c r="D33" s="73">
        <f>'[1]ПКС Пчелица'!I63</f>
        <v>171.37</v>
      </c>
      <c r="E33" s="73"/>
      <c r="F33" s="60"/>
    </row>
    <row r="34" spans="1:6" x14ac:dyDescent="0.25">
      <c r="A34" s="9">
        <f t="shared" si="1"/>
        <v>18</v>
      </c>
      <c r="B34" s="10" t="s">
        <v>64</v>
      </c>
      <c r="C34" s="64" t="s">
        <v>2</v>
      </c>
      <c r="D34" s="73">
        <f>'[1]ПКС Пчелица'!I70</f>
        <v>143.92999999999998</v>
      </c>
      <c r="E34" s="73"/>
      <c r="F34" s="60"/>
    </row>
    <row r="35" spans="1:6" ht="63" x14ac:dyDescent="0.25">
      <c r="A35" s="9">
        <f t="shared" si="1"/>
        <v>19</v>
      </c>
      <c r="B35" s="10" t="s">
        <v>65</v>
      </c>
      <c r="C35" s="64" t="s">
        <v>4</v>
      </c>
      <c r="D35" s="73">
        <f>'[1]ПКС Пчелица'!I71</f>
        <v>14.39</v>
      </c>
      <c r="E35" s="91"/>
      <c r="F35" s="60"/>
    </row>
    <row r="36" spans="1:6" ht="47.25" x14ac:dyDescent="0.25">
      <c r="A36" s="9">
        <f t="shared" si="1"/>
        <v>20</v>
      </c>
      <c r="B36" s="30" t="s">
        <v>66</v>
      </c>
      <c r="C36" s="64" t="s">
        <v>2</v>
      </c>
      <c r="D36" s="73">
        <f>'[1]ПКС Пчелица'!I74</f>
        <v>42.5</v>
      </c>
      <c r="E36" s="91"/>
      <c r="F36" s="60"/>
    </row>
    <row r="37" spans="1:6" ht="47.25" x14ac:dyDescent="0.25">
      <c r="A37" s="9">
        <f t="shared" si="1"/>
        <v>21</v>
      </c>
      <c r="B37" s="30" t="s">
        <v>67</v>
      </c>
      <c r="C37" s="64" t="s">
        <v>2</v>
      </c>
      <c r="D37" s="73">
        <f>'[1]ПКС Пчелица'!I82</f>
        <v>119.55999999999999</v>
      </c>
      <c r="E37" s="91"/>
      <c r="F37" s="60"/>
    </row>
    <row r="38" spans="1:6" ht="47.25" x14ac:dyDescent="0.25">
      <c r="A38" s="9">
        <f t="shared" si="1"/>
        <v>22</v>
      </c>
      <c r="B38" s="10" t="s">
        <v>68</v>
      </c>
      <c r="C38" s="64" t="s">
        <v>4</v>
      </c>
      <c r="D38" s="73">
        <f>'[1]ПКС Пчелица'!I88</f>
        <v>328.22</v>
      </c>
      <c r="E38" s="73"/>
      <c r="F38" s="60"/>
    </row>
    <row r="39" spans="1:6" ht="31.5" x14ac:dyDescent="0.25">
      <c r="A39" s="9">
        <f t="shared" si="1"/>
        <v>23</v>
      </c>
      <c r="B39" s="71" t="s">
        <v>69</v>
      </c>
      <c r="C39" s="39" t="s">
        <v>2</v>
      </c>
      <c r="D39" s="89">
        <f>'[1]ПКС Пчелица'!I94</f>
        <v>578.16000000000008</v>
      </c>
      <c r="E39" s="89"/>
      <c r="F39" s="60"/>
    </row>
    <row r="40" spans="1:6" x14ac:dyDescent="0.25">
      <c r="A40" s="33"/>
      <c r="B40" s="34" t="s">
        <v>70</v>
      </c>
      <c r="C40" s="64"/>
      <c r="D40" s="73"/>
      <c r="E40" s="73"/>
      <c r="F40" s="83"/>
    </row>
    <row r="41" spans="1:6" hidden="1" x14ac:dyDescent="0.25">
      <c r="A41" s="35"/>
      <c r="B41" s="36" t="s">
        <v>71</v>
      </c>
      <c r="C41" s="64"/>
      <c r="D41" s="73">
        <v>227.46</v>
      </c>
      <c r="E41" s="73"/>
      <c r="F41" s="60"/>
    </row>
    <row r="42" spans="1:6" hidden="1" x14ac:dyDescent="0.25">
      <c r="A42" s="35"/>
      <c r="B42" s="37" t="s">
        <v>72</v>
      </c>
      <c r="C42" s="64" t="s">
        <v>2</v>
      </c>
      <c r="D42" s="73">
        <f>D41</f>
        <v>227.46</v>
      </c>
      <c r="E42" s="73">
        <v>2.5</v>
      </c>
      <c r="F42" s="60">
        <f t="shared" ref="F42:F47" si="2">ROUND(D42*E42,2)</f>
        <v>568.65</v>
      </c>
    </row>
    <row r="43" spans="1:6" hidden="1" x14ac:dyDescent="0.25">
      <c r="A43" s="35"/>
      <c r="B43" s="37" t="s">
        <v>73</v>
      </c>
      <c r="C43" s="64" t="s">
        <v>3</v>
      </c>
      <c r="D43" s="73">
        <v>180</v>
      </c>
      <c r="E43" s="73">
        <v>3</v>
      </c>
      <c r="F43" s="60">
        <f t="shared" si="2"/>
        <v>540</v>
      </c>
    </row>
    <row r="44" spans="1:6" ht="31.5" hidden="1" x14ac:dyDescent="0.25">
      <c r="A44" s="35" t="e">
        <f>#REF!+1</f>
        <v>#REF!</v>
      </c>
      <c r="B44" s="37" t="s">
        <v>74</v>
      </c>
      <c r="C44" s="64" t="s">
        <v>4</v>
      </c>
      <c r="D44" s="73">
        <f>D41*0.1+D43*0.2*0.2</f>
        <v>29.946000000000002</v>
      </c>
      <c r="E44" s="73">
        <v>18</v>
      </c>
      <c r="F44" s="60">
        <f t="shared" si="2"/>
        <v>539.03</v>
      </c>
    </row>
    <row r="45" spans="1:6" ht="31.5" hidden="1" x14ac:dyDescent="0.25">
      <c r="A45" s="35" t="e">
        <f>#REF!+1</f>
        <v>#REF!</v>
      </c>
      <c r="B45" s="37" t="s">
        <v>33</v>
      </c>
      <c r="C45" s="64" t="s">
        <v>3</v>
      </c>
      <c r="D45" s="73">
        <f>D43</f>
        <v>180</v>
      </c>
      <c r="E45" s="73">
        <v>10</v>
      </c>
      <c r="F45" s="60">
        <f t="shared" si="2"/>
        <v>1800</v>
      </c>
    </row>
    <row r="46" spans="1:6" ht="45" hidden="1" customHeight="1" x14ac:dyDescent="0.25">
      <c r="A46" s="35" t="e">
        <f>#REF!+1</f>
        <v>#REF!</v>
      </c>
      <c r="B46" s="37" t="s">
        <v>75</v>
      </c>
      <c r="C46" s="64" t="s">
        <v>4</v>
      </c>
      <c r="D46" s="73">
        <f>D41*0.05</f>
        <v>11.373000000000001</v>
      </c>
      <c r="E46" s="73">
        <v>23</v>
      </c>
      <c r="F46" s="60">
        <f t="shared" si="2"/>
        <v>261.58</v>
      </c>
    </row>
    <row r="47" spans="1:6" ht="31.5" hidden="1" x14ac:dyDescent="0.25">
      <c r="A47" s="35" t="e">
        <f>A46+1</f>
        <v>#REF!</v>
      </c>
      <c r="B47" s="75" t="s">
        <v>76</v>
      </c>
      <c r="C47" s="64" t="s">
        <v>2</v>
      </c>
      <c r="D47" s="73">
        <f>D41</f>
        <v>227.46</v>
      </c>
      <c r="E47" s="73">
        <v>23</v>
      </c>
      <c r="F47" s="60">
        <f t="shared" si="2"/>
        <v>5231.58</v>
      </c>
    </row>
    <row r="48" spans="1:6" s="2" customFormat="1" hidden="1" x14ac:dyDescent="0.25">
      <c r="A48" s="35"/>
      <c r="B48" s="37"/>
      <c r="C48" s="3"/>
      <c r="D48" s="73"/>
      <c r="E48" s="73"/>
      <c r="F48" s="60"/>
    </row>
    <row r="49" spans="1:6" s="2" customFormat="1" x14ac:dyDescent="0.25">
      <c r="A49" s="38"/>
      <c r="B49" s="10"/>
      <c r="C49" s="39"/>
      <c r="D49" s="91"/>
      <c r="E49" s="91"/>
      <c r="F49" s="85"/>
    </row>
    <row r="50" spans="1:6" x14ac:dyDescent="0.25">
      <c r="A50" s="11"/>
      <c r="B50" s="32" t="s">
        <v>77</v>
      </c>
      <c r="C50" s="65"/>
      <c r="D50" s="74"/>
      <c r="E50" s="74"/>
      <c r="F50" s="84"/>
    </row>
    <row r="51" spans="1:6" ht="47.25" x14ac:dyDescent="0.25">
      <c r="A51" s="9">
        <f>A39+1</f>
        <v>24</v>
      </c>
      <c r="B51" s="10" t="s">
        <v>41</v>
      </c>
      <c r="C51" s="64" t="s">
        <v>4</v>
      </c>
      <c r="D51" s="73">
        <f>'[1]ПКС Пчелица'!I99</f>
        <v>8.6</v>
      </c>
      <c r="E51" s="73"/>
      <c r="F51" s="60"/>
    </row>
    <row r="52" spans="1:6" x14ac:dyDescent="0.25">
      <c r="A52" s="9">
        <f>A51+1</f>
        <v>25</v>
      </c>
      <c r="B52" s="10" t="s">
        <v>13</v>
      </c>
      <c r="C52" s="64" t="s">
        <v>4</v>
      </c>
      <c r="D52" s="73">
        <f>'[1]ПКС Пчелица'!I103</f>
        <v>0.22999999999999998</v>
      </c>
      <c r="E52" s="73"/>
      <c r="F52" s="60"/>
    </row>
    <row r="53" spans="1:6" ht="37.5" customHeight="1" x14ac:dyDescent="0.25">
      <c r="A53" s="9">
        <f>A52+1</f>
        <v>26</v>
      </c>
      <c r="B53" s="10" t="s">
        <v>63</v>
      </c>
      <c r="C53" s="64" t="s">
        <v>3</v>
      </c>
      <c r="D53" s="91">
        <f>'[1]ПКС Пчелица'!I107</f>
        <v>11.32</v>
      </c>
      <c r="E53" s="73"/>
      <c r="F53" s="60"/>
    </row>
    <row r="54" spans="1:6" ht="31.5" x14ac:dyDescent="0.25">
      <c r="A54" s="9">
        <f>A53+1</f>
        <v>27</v>
      </c>
      <c r="B54" s="10" t="s">
        <v>97</v>
      </c>
      <c r="C54" s="64" t="s">
        <v>4</v>
      </c>
      <c r="D54" s="73">
        <f>'[1]ПКС Пчелица'!I110</f>
        <v>0.69</v>
      </c>
      <c r="E54" s="89"/>
      <c r="F54" s="60"/>
    </row>
    <row r="55" spans="1:6" ht="47.25" x14ac:dyDescent="0.25">
      <c r="A55" s="9">
        <f>A54+1</f>
        <v>28</v>
      </c>
      <c r="B55" s="10" t="s">
        <v>68</v>
      </c>
      <c r="C55" s="64" t="s">
        <v>2</v>
      </c>
      <c r="D55" s="73">
        <f>'[1]ПКС Пчелица'!I113</f>
        <v>0.43</v>
      </c>
      <c r="E55" s="73"/>
      <c r="F55" s="60"/>
    </row>
    <row r="56" spans="1:6" ht="31.5" x14ac:dyDescent="0.25">
      <c r="A56" s="9">
        <f>A55+1</f>
        <v>29</v>
      </c>
      <c r="B56" s="71" t="s">
        <v>69</v>
      </c>
      <c r="C56" s="64" t="s">
        <v>4</v>
      </c>
      <c r="D56" s="73">
        <f>'[1]ПКС Пчелица'!I116</f>
        <v>8.6</v>
      </c>
      <c r="E56" s="73"/>
      <c r="F56" s="60"/>
    </row>
    <row r="57" spans="1:6" x14ac:dyDescent="0.25">
      <c r="A57" s="9"/>
      <c r="B57" s="31" t="s">
        <v>78</v>
      </c>
      <c r="C57" s="64"/>
      <c r="D57" s="73"/>
      <c r="E57" s="73"/>
      <c r="F57" s="83"/>
    </row>
    <row r="58" spans="1:6" x14ac:dyDescent="0.25">
      <c r="A58" s="9"/>
      <c r="B58" s="31"/>
      <c r="C58" s="64"/>
      <c r="D58" s="73"/>
      <c r="E58" s="73"/>
      <c r="F58" s="60"/>
    </row>
    <row r="59" spans="1:6" ht="31.5" x14ac:dyDescent="0.25">
      <c r="A59" s="9">
        <f>A56+1</f>
        <v>30</v>
      </c>
      <c r="B59" s="10" t="s">
        <v>79</v>
      </c>
      <c r="C59" s="64" t="s">
        <v>4</v>
      </c>
      <c r="D59" s="70">
        <f>'[1]ПКС Пчелица'!I122</f>
        <v>22</v>
      </c>
      <c r="E59" s="73"/>
      <c r="F59" s="60"/>
    </row>
    <row r="60" spans="1:6" x14ac:dyDescent="0.25">
      <c r="C60" s="55"/>
      <c r="D60" s="92"/>
      <c r="E60" s="92"/>
      <c r="F60" s="86"/>
    </row>
    <row r="61" spans="1:6" x14ac:dyDescent="0.25">
      <c r="A61" s="78"/>
      <c r="B61" s="79" t="s">
        <v>80</v>
      </c>
      <c r="C61" s="81"/>
      <c r="D61" s="93"/>
      <c r="E61" s="94"/>
      <c r="F61" s="87"/>
    </row>
    <row r="62" spans="1:6" x14ac:dyDescent="0.25">
      <c r="A62" s="9"/>
      <c r="B62" s="9" t="s">
        <v>81</v>
      </c>
      <c r="C62" s="50"/>
      <c r="D62" s="76"/>
      <c r="E62" s="76"/>
      <c r="F62" s="60"/>
    </row>
    <row r="63" spans="1:6" x14ac:dyDescent="0.25">
      <c r="A63" s="40"/>
      <c r="B63" s="40" t="s">
        <v>82</v>
      </c>
      <c r="C63" s="56"/>
      <c r="D63" s="95"/>
      <c r="E63" s="95"/>
      <c r="F63" s="84"/>
    </row>
    <row r="64" spans="1:6" ht="23.25" hidden="1" x14ac:dyDescent="0.25">
      <c r="A64" s="13"/>
      <c r="B64" s="12" t="s">
        <v>24</v>
      </c>
      <c r="C64" s="57"/>
      <c r="D64" s="96"/>
      <c r="E64" s="96"/>
      <c r="F64" s="57"/>
    </row>
    <row r="65" spans="1:6" hidden="1" x14ac:dyDescent="0.25">
      <c r="A65" s="9">
        <v>1</v>
      </c>
      <c r="B65" s="10" t="s">
        <v>46</v>
      </c>
      <c r="C65" s="64" t="s">
        <v>1</v>
      </c>
      <c r="D65" s="73"/>
      <c r="E65" s="97"/>
      <c r="F65" s="48"/>
    </row>
    <row r="66" spans="1:6" hidden="1" x14ac:dyDescent="0.25">
      <c r="A66" s="9">
        <v>1</v>
      </c>
      <c r="B66" s="10" t="s">
        <v>14</v>
      </c>
      <c r="C66" s="64" t="s">
        <v>1</v>
      </c>
      <c r="D66" s="73">
        <v>1</v>
      </c>
      <c r="E66" s="97">
        <v>936</v>
      </c>
      <c r="F66" s="48">
        <f>D66*E66</f>
        <v>936</v>
      </c>
    </row>
    <row r="67" spans="1:6" hidden="1" x14ac:dyDescent="0.25">
      <c r="A67" s="9"/>
      <c r="B67" s="10" t="s">
        <v>26</v>
      </c>
      <c r="C67" s="64" t="s">
        <v>1</v>
      </c>
      <c r="D67" s="73">
        <v>1</v>
      </c>
      <c r="E67" s="97">
        <v>80</v>
      </c>
      <c r="F67" s="48">
        <f t="shared" ref="F67:F87" si="3">D67*E67</f>
        <v>80</v>
      </c>
    </row>
    <row r="68" spans="1:6" hidden="1" x14ac:dyDescent="0.25">
      <c r="A68" s="9">
        <f>A66+1</f>
        <v>2</v>
      </c>
      <c r="B68" s="10" t="s">
        <v>22</v>
      </c>
      <c r="C68" s="64" t="s">
        <v>1</v>
      </c>
      <c r="D68" s="73">
        <v>1</v>
      </c>
      <c r="E68" s="97">
        <v>380</v>
      </c>
      <c r="F68" s="48">
        <f t="shared" si="3"/>
        <v>380</v>
      </c>
    </row>
    <row r="69" spans="1:6" hidden="1" x14ac:dyDescent="0.25">
      <c r="A69" s="9">
        <f>A68+1</f>
        <v>3</v>
      </c>
      <c r="B69" s="10" t="s">
        <v>26</v>
      </c>
      <c r="C69" s="64" t="s">
        <v>1</v>
      </c>
      <c r="D69" s="73">
        <v>1</v>
      </c>
      <c r="E69" s="97">
        <v>25</v>
      </c>
      <c r="F69" s="48">
        <f t="shared" si="3"/>
        <v>25</v>
      </c>
    </row>
    <row r="70" spans="1:6" ht="31.5" hidden="1" x14ac:dyDescent="0.25">
      <c r="A70" s="9">
        <f t="shared" ref="A70:A88" si="4">A69+1</f>
        <v>4</v>
      </c>
      <c r="B70" s="10" t="s">
        <v>21</v>
      </c>
      <c r="C70" s="64" t="s">
        <v>1</v>
      </c>
      <c r="D70" s="73">
        <v>1</v>
      </c>
      <c r="E70" s="97">
        <v>482</v>
      </c>
      <c r="F70" s="48">
        <f t="shared" si="3"/>
        <v>482</v>
      </c>
    </row>
    <row r="71" spans="1:6" hidden="1" x14ac:dyDescent="0.25">
      <c r="A71" s="9">
        <f t="shared" si="4"/>
        <v>5</v>
      </c>
      <c r="B71" s="10" t="s">
        <v>26</v>
      </c>
      <c r="C71" s="64" t="s">
        <v>1</v>
      </c>
      <c r="D71" s="73">
        <v>1</v>
      </c>
      <c r="E71" s="97">
        <v>25</v>
      </c>
      <c r="F71" s="48">
        <f t="shared" si="3"/>
        <v>25</v>
      </c>
    </row>
    <row r="72" spans="1:6" ht="94.5" hidden="1" x14ac:dyDescent="0.25">
      <c r="A72" s="9">
        <f t="shared" si="4"/>
        <v>6</v>
      </c>
      <c r="B72" s="10" t="s">
        <v>15</v>
      </c>
      <c r="C72" s="64" t="s">
        <v>1</v>
      </c>
      <c r="D72" s="73">
        <v>1</v>
      </c>
      <c r="E72" s="97">
        <v>1392</v>
      </c>
      <c r="F72" s="48">
        <f t="shared" si="3"/>
        <v>1392</v>
      </c>
    </row>
    <row r="73" spans="1:6" hidden="1" x14ac:dyDescent="0.25">
      <c r="A73" s="9">
        <f t="shared" si="4"/>
        <v>7</v>
      </c>
      <c r="B73" s="10" t="s">
        <v>26</v>
      </c>
      <c r="C73" s="64" t="s">
        <v>1</v>
      </c>
      <c r="D73" s="73">
        <v>1</v>
      </c>
      <c r="E73" s="97">
        <v>122</v>
      </c>
      <c r="F73" s="48">
        <f t="shared" si="3"/>
        <v>122</v>
      </c>
    </row>
    <row r="74" spans="1:6" ht="31.5" hidden="1" x14ac:dyDescent="0.25">
      <c r="A74" s="9">
        <f t="shared" si="4"/>
        <v>8</v>
      </c>
      <c r="B74" s="10" t="s">
        <v>16</v>
      </c>
      <c r="C74" s="64" t="s">
        <v>1</v>
      </c>
      <c r="D74" s="73">
        <v>1</v>
      </c>
      <c r="E74" s="97">
        <v>1227</v>
      </c>
      <c r="F74" s="48">
        <f t="shared" si="3"/>
        <v>1227</v>
      </c>
    </row>
    <row r="75" spans="1:6" hidden="1" x14ac:dyDescent="0.25">
      <c r="A75" s="9">
        <f t="shared" si="4"/>
        <v>9</v>
      </c>
      <c r="B75" s="10" t="s">
        <v>26</v>
      </c>
      <c r="C75" s="64" t="s">
        <v>1</v>
      </c>
      <c r="D75" s="73">
        <v>1</v>
      </c>
      <c r="E75" s="97">
        <v>105</v>
      </c>
      <c r="F75" s="48">
        <f t="shared" si="3"/>
        <v>105</v>
      </c>
    </row>
    <row r="76" spans="1:6" hidden="1" x14ac:dyDescent="0.25">
      <c r="A76" s="9">
        <f t="shared" si="4"/>
        <v>10</v>
      </c>
      <c r="B76" s="10" t="s">
        <v>17</v>
      </c>
      <c r="C76" s="64" t="s">
        <v>1</v>
      </c>
      <c r="D76" s="73">
        <v>1</v>
      </c>
      <c r="E76" s="97">
        <v>464</v>
      </c>
      <c r="F76" s="48">
        <f t="shared" si="3"/>
        <v>464</v>
      </c>
    </row>
    <row r="77" spans="1:6" hidden="1" x14ac:dyDescent="0.25">
      <c r="A77" s="9">
        <f t="shared" si="4"/>
        <v>11</v>
      </c>
      <c r="B77" s="10" t="s">
        <v>26</v>
      </c>
      <c r="C77" s="64" t="s">
        <v>1</v>
      </c>
      <c r="D77" s="73">
        <v>1</v>
      </c>
      <c r="E77" s="97">
        <v>60</v>
      </c>
      <c r="F77" s="48">
        <f t="shared" si="3"/>
        <v>60</v>
      </c>
    </row>
    <row r="78" spans="1:6" ht="63" hidden="1" x14ac:dyDescent="0.25">
      <c r="A78" s="9">
        <f t="shared" si="4"/>
        <v>12</v>
      </c>
      <c r="B78" s="10" t="s">
        <v>18</v>
      </c>
      <c r="C78" s="64" t="s">
        <v>1</v>
      </c>
      <c r="D78" s="73">
        <v>1</v>
      </c>
      <c r="E78" s="97">
        <v>1555</v>
      </c>
      <c r="F78" s="48">
        <f t="shared" si="3"/>
        <v>1555</v>
      </c>
    </row>
    <row r="79" spans="1:6" hidden="1" x14ac:dyDescent="0.25">
      <c r="A79" s="9">
        <f t="shared" si="4"/>
        <v>13</v>
      </c>
      <c r="B79" s="10" t="s">
        <v>26</v>
      </c>
      <c r="C79" s="64" t="s">
        <v>1</v>
      </c>
      <c r="D79" s="73">
        <v>1</v>
      </c>
      <c r="E79" s="97">
        <v>130</v>
      </c>
      <c r="F79" s="48">
        <f t="shared" si="3"/>
        <v>130</v>
      </c>
    </row>
    <row r="80" spans="1:6" ht="47.25" hidden="1" x14ac:dyDescent="0.25">
      <c r="A80" s="9">
        <f t="shared" si="4"/>
        <v>14</v>
      </c>
      <c r="B80" s="10" t="s">
        <v>19</v>
      </c>
      <c r="C80" s="64" t="s">
        <v>1</v>
      </c>
      <c r="D80" s="73">
        <v>1</v>
      </c>
      <c r="E80" s="97">
        <v>1613</v>
      </c>
      <c r="F80" s="48">
        <f t="shared" si="3"/>
        <v>1613</v>
      </c>
    </row>
    <row r="81" spans="1:6" hidden="1" x14ac:dyDescent="0.25">
      <c r="A81" s="9">
        <f t="shared" si="4"/>
        <v>15</v>
      </c>
      <c r="B81" s="10" t="s">
        <v>26</v>
      </c>
      <c r="C81" s="64" t="s">
        <v>1</v>
      </c>
      <c r="D81" s="73">
        <v>1</v>
      </c>
      <c r="E81" s="97">
        <v>150</v>
      </c>
      <c r="F81" s="48">
        <f t="shared" si="3"/>
        <v>150</v>
      </c>
    </row>
    <row r="82" spans="1:6" hidden="1" x14ac:dyDescent="0.25">
      <c r="A82" s="9">
        <f t="shared" si="4"/>
        <v>16</v>
      </c>
      <c r="B82" s="10" t="s">
        <v>20</v>
      </c>
      <c r="C82" s="64" t="s">
        <v>1</v>
      </c>
      <c r="D82" s="73">
        <v>1</v>
      </c>
      <c r="E82" s="97">
        <v>358</v>
      </c>
      <c r="F82" s="48">
        <f t="shared" si="3"/>
        <v>358</v>
      </c>
    </row>
    <row r="83" spans="1:6" hidden="1" x14ac:dyDescent="0.25">
      <c r="A83" s="9">
        <f t="shared" si="4"/>
        <v>17</v>
      </c>
      <c r="B83" s="10" t="s">
        <v>26</v>
      </c>
      <c r="C83" s="64" t="s">
        <v>1</v>
      </c>
      <c r="D83" s="73">
        <v>1</v>
      </c>
      <c r="E83" s="97">
        <v>35</v>
      </c>
      <c r="F83" s="48">
        <f t="shared" si="3"/>
        <v>35</v>
      </c>
    </row>
    <row r="84" spans="1:6" ht="31.5" hidden="1" x14ac:dyDescent="0.25">
      <c r="A84" s="9">
        <f t="shared" si="4"/>
        <v>18</v>
      </c>
      <c r="B84" s="10" t="s">
        <v>27</v>
      </c>
      <c r="C84" s="64" t="s">
        <v>1</v>
      </c>
      <c r="D84" s="73">
        <v>4</v>
      </c>
      <c r="E84" s="97">
        <v>88</v>
      </c>
      <c r="F84" s="48">
        <f t="shared" si="3"/>
        <v>352</v>
      </c>
    </row>
    <row r="85" spans="1:6" hidden="1" x14ac:dyDescent="0.25">
      <c r="A85" s="9">
        <f t="shared" si="4"/>
        <v>19</v>
      </c>
      <c r="B85" s="10" t="s">
        <v>26</v>
      </c>
      <c r="C85" s="64" t="s">
        <v>1</v>
      </c>
      <c r="D85" s="73">
        <v>1</v>
      </c>
      <c r="E85" s="97">
        <f>4*10</f>
        <v>40</v>
      </c>
      <c r="F85" s="48">
        <f t="shared" si="3"/>
        <v>40</v>
      </c>
    </row>
    <row r="86" spans="1:6" ht="31.5" hidden="1" x14ac:dyDescent="0.25">
      <c r="A86" s="9">
        <f t="shared" si="4"/>
        <v>20</v>
      </c>
      <c r="B86" s="10" t="s">
        <v>28</v>
      </c>
      <c r="C86" s="64" t="s">
        <v>1</v>
      </c>
      <c r="D86" s="73">
        <v>1</v>
      </c>
      <c r="E86" s="97">
        <v>186</v>
      </c>
      <c r="F86" s="48">
        <f t="shared" si="3"/>
        <v>186</v>
      </c>
    </row>
    <row r="87" spans="1:6" hidden="1" x14ac:dyDescent="0.25">
      <c r="A87" s="9">
        <f t="shared" si="4"/>
        <v>21</v>
      </c>
      <c r="B87" s="10" t="s">
        <v>26</v>
      </c>
      <c r="C87" s="64" t="s">
        <v>1</v>
      </c>
      <c r="D87" s="73">
        <v>1</v>
      </c>
      <c r="E87" s="97">
        <v>6</v>
      </c>
      <c r="F87" s="48">
        <f t="shared" si="3"/>
        <v>6</v>
      </c>
    </row>
    <row r="88" spans="1:6" ht="94.5" hidden="1" x14ac:dyDescent="0.25">
      <c r="A88" s="9">
        <f t="shared" si="4"/>
        <v>22</v>
      </c>
      <c r="B88" s="10" t="s">
        <v>25</v>
      </c>
      <c r="C88" s="64"/>
      <c r="D88" s="73">
        <v>4</v>
      </c>
      <c r="E88" s="73">
        <v>200</v>
      </c>
      <c r="F88" s="48">
        <f>D88*E88</f>
        <v>800</v>
      </c>
    </row>
    <row r="89" spans="1:6" hidden="1" x14ac:dyDescent="0.25">
      <c r="A89" s="9"/>
      <c r="B89" s="10"/>
      <c r="C89" s="64"/>
      <c r="D89" s="73"/>
      <c r="E89" s="73"/>
      <c r="F89" s="48">
        <f>SUM(F66:F87)</f>
        <v>9723</v>
      </c>
    </row>
    <row r="90" spans="1:6" hidden="1" x14ac:dyDescent="0.25">
      <c r="A90" s="9"/>
      <c r="B90" s="11" t="s">
        <v>38</v>
      </c>
      <c r="C90" s="50"/>
      <c r="D90" s="73">
        <f>92.2+80.69+115.83+D97</f>
        <v>436.07</v>
      </c>
      <c r="E90" s="76"/>
      <c r="F90" s="50"/>
    </row>
    <row r="91" spans="1:6" hidden="1" x14ac:dyDescent="0.25">
      <c r="A91" s="9">
        <f>A88+1</f>
        <v>23</v>
      </c>
      <c r="B91" s="10" t="s">
        <v>35</v>
      </c>
      <c r="C91" s="64" t="s">
        <v>2</v>
      </c>
      <c r="D91" s="73">
        <f>145.88*0.2</f>
        <v>29.176000000000002</v>
      </c>
      <c r="E91" s="73">
        <v>20</v>
      </c>
      <c r="F91" s="48">
        <f>ROUND(D91*E91,2)</f>
        <v>583.52</v>
      </c>
    </row>
    <row r="92" spans="1:6" hidden="1" x14ac:dyDescent="0.25">
      <c r="A92" s="9">
        <f>A91+1</f>
        <v>24</v>
      </c>
      <c r="B92" s="10" t="s">
        <v>36</v>
      </c>
      <c r="C92" s="64" t="s">
        <v>2</v>
      </c>
      <c r="D92" s="73">
        <f>92.2+80.69+115.83+D97</f>
        <v>436.07</v>
      </c>
      <c r="E92" s="73">
        <v>6.8</v>
      </c>
      <c r="F92" s="48">
        <f>ROUND(D92*E92,2)</f>
        <v>2965.28</v>
      </c>
    </row>
    <row r="93" spans="1:6" ht="31.5" hidden="1" x14ac:dyDescent="0.25">
      <c r="A93" s="9">
        <f>A92+1</f>
        <v>25</v>
      </c>
      <c r="B93" s="10" t="s">
        <v>12</v>
      </c>
      <c r="C93" s="64" t="s">
        <v>2</v>
      </c>
      <c r="D93" s="73">
        <f>D92</f>
        <v>436.07</v>
      </c>
      <c r="E93" s="73">
        <v>2.5</v>
      </c>
      <c r="F93" s="48">
        <f>ROUND(D93*E93,2)</f>
        <v>1090.18</v>
      </c>
    </row>
    <row r="94" spans="1:6" ht="47.25" hidden="1" x14ac:dyDescent="0.25">
      <c r="A94" s="9">
        <f>A93+1</f>
        <v>26</v>
      </c>
      <c r="B94" s="10" t="s">
        <v>40</v>
      </c>
      <c r="C94" s="64" t="s">
        <v>4</v>
      </c>
      <c r="D94" s="73">
        <f>D92*0.08</f>
        <v>34.885600000000004</v>
      </c>
      <c r="E94" s="73">
        <v>150</v>
      </c>
      <c r="F94" s="48">
        <f>ROUND(D94*E94,2)</f>
        <v>5232.84</v>
      </c>
    </row>
    <row r="95" spans="1:6" hidden="1" x14ac:dyDescent="0.25">
      <c r="A95" s="9"/>
      <c r="B95" s="9"/>
      <c r="C95" s="50"/>
      <c r="D95" s="76"/>
      <c r="E95" s="76"/>
      <c r="F95" s="48"/>
    </row>
    <row r="96" spans="1:6" hidden="1" x14ac:dyDescent="0.25">
      <c r="A96" s="9"/>
      <c r="B96" s="11" t="s">
        <v>34</v>
      </c>
      <c r="C96" s="50"/>
      <c r="D96" s="76">
        <f>42.25+53.77+36.65+14.68</f>
        <v>147.35000000000002</v>
      </c>
      <c r="E96" s="76"/>
      <c r="F96" s="50"/>
    </row>
    <row r="97" spans="1:6" ht="47.25" hidden="1" x14ac:dyDescent="0.25">
      <c r="A97" s="9">
        <f>A94+1</f>
        <v>27</v>
      </c>
      <c r="B97" s="10" t="s">
        <v>83</v>
      </c>
      <c r="C97" s="64" t="s">
        <v>2</v>
      </c>
      <c r="D97" s="73">
        <f>42.25+53.77+36.65+14.68</f>
        <v>147.35000000000002</v>
      </c>
      <c r="E97" s="98">
        <v>50.2</v>
      </c>
      <c r="F97" s="48">
        <f>ROUND(D97*E97,2)</f>
        <v>7396.97</v>
      </c>
    </row>
    <row r="98" spans="1:6" hidden="1" x14ac:dyDescent="0.25">
      <c r="A98" s="9"/>
      <c r="B98" s="9"/>
      <c r="C98" s="50"/>
      <c r="D98" s="76"/>
      <c r="E98" s="76"/>
      <c r="F98" s="50"/>
    </row>
    <row r="99" spans="1:6" hidden="1" x14ac:dyDescent="0.25">
      <c r="A99" s="9"/>
      <c r="B99" s="11" t="s">
        <v>39</v>
      </c>
      <c r="C99" s="50"/>
      <c r="D99" s="76">
        <v>4.53</v>
      </c>
      <c r="E99" s="76"/>
      <c r="F99" s="50"/>
    </row>
    <row r="100" spans="1:6" ht="47.25" hidden="1" x14ac:dyDescent="0.25">
      <c r="A100" s="9">
        <f>A97+1</f>
        <v>28</v>
      </c>
      <c r="B100" s="10" t="s">
        <v>41</v>
      </c>
      <c r="C100" s="64" t="s">
        <v>4</v>
      </c>
      <c r="D100" s="73">
        <f>D103*0.3</f>
        <v>1.359</v>
      </c>
      <c r="E100" s="73">
        <v>18</v>
      </c>
      <c r="F100" s="48">
        <f>ROUND(D100*E100,2)</f>
        <v>24.46</v>
      </c>
    </row>
    <row r="101" spans="1:6" hidden="1" x14ac:dyDescent="0.25">
      <c r="A101" s="9">
        <f>A100+1</f>
        <v>29</v>
      </c>
      <c r="B101" s="10" t="s">
        <v>35</v>
      </c>
      <c r="C101" s="64" t="s">
        <v>2</v>
      </c>
      <c r="D101" s="73">
        <f>12*0.2</f>
        <v>2.4000000000000004</v>
      </c>
      <c r="E101" s="73">
        <v>20</v>
      </c>
      <c r="F101" s="48">
        <f>ROUND(D101*E101,2)</f>
        <v>48</v>
      </c>
    </row>
    <row r="102" spans="1:6" ht="31.5" hidden="1" x14ac:dyDescent="0.25">
      <c r="A102" s="9">
        <v>19.5</v>
      </c>
      <c r="B102" s="10" t="s">
        <v>37</v>
      </c>
      <c r="C102" s="64" t="s">
        <v>4</v>
      </c>
      <c r="D102" s="73">
        <f>D103*0.1</f>
        <v>0.45300000000000007</v>
      </c>
      <c r="E102" s="73">
        <v>41.52</v>
      </c>
      <c r="F102" s="48">
        <f>ROUND(D102*E102,2)</f>
        <v>18.809999999999999</v>
      </c>
    </row>
    <row r="103" spans="1:6" hidden="1" x14ac:dyDescent="0.25">
      <c r="A103" s="9">
        <v>19.5</v>
      </c>
      <c r="B103" s="10" t="s">
        <v>36</v>
      </c>
      <c r="C103" s="64" t="s">
        <v>2</v>
      </c>
      <c r="D103" s="73">
        <v>4.53</v>
      </c>
      <c r="E103" s="73">
        <v>6.8</v>
      </c>
      <c r="F103" s="48">
        <f>ROUND(D103*E103,2)</f>
        <v>30.8</v>
      </c>
    </row>
    <row r="104" spans="1:6" ht="47.25" hidden="1" x14ac:dyDescent="0.25">
      <c r="A104" s="9">
        <v>19.5</v>
      </c>
      <c r="B104" s="10" t="s">
        <v>40</v>
      </c>
      <c r="C104" s="64" t="s">
        <v>4</v>
      </c>
      <c r="D104" s="73">
        <f>D103*0.1</f>
        <v>0.45300000000000007</v>
      </c>
      <c r="E104" s="73">
        <v>150</v>
      </c>
      <c r="F104" s="48">
        <f>ROUND(D104*E104,2)</f>
        <v>67.95</v>
      </c>
    </row>
    <row r="105" spans="1:6" hidden="1" x14ac:dyDescent="0.25">
      <c r="A105" s="9"/>
      <c r="B105" s="9"/>
      <c r="C105" s="50"/>
      <c r="D105" s="76"/>
      <c r="E105" s="76"/>
      <c r="F105" s="48"/>
    </row>
    <row r="106" spans="1:6" hidden="1" x14ac:dyDescent="0.25">
      <c r="A106" s="9"/>
      <c r="B106" s="11" t="s">
        <v>23</v>
      </c>
      <c r="C106" s="50"/>
      <c r="D106" s="76">
        <f>4.4+7.23+2*3+9.6+6.9+2*2.71+6.93+5.6+5.9+14+6.9+2.23+3.17+12.8+5.03+7.2+13.13+7.8+0.7</f>
        <v>130.94</v>
      </c>
      <c r="E106" s="76"/>
      <c r="F106" s="50"/>
    </row>
    <row r="107" spans="1:6" hidden="1" x14ac:dyDescent="0.25">
      <c r="A107" s="9">
        <f>A104+1</f>
        <v>20.5</v>
      </c>
      <c r="B107" s="10" t="s">
        <v>31</v>
      </c>
      <c r="C107" s="64" t="s">
        <v>3</v>
      </c>
      <c r="D107" s="73">
        <f>D109</f>
        <v>130.94</v>
      </c>
      <c r="E107" s="73">
        <v>3</v>
      </c>
      <c r="F107" s="48">
        <f>ROUND(D107*E107,2)</f>
        <v>392.82</v>
      </c>
    </row>
    <row r="108" spans="1:6" hidden="1" x14ac:dyDescent="0.25">
      <c r="A108" s="9">
        <f>A107+1</f>
        <v>21.5</v>
      </c>
      <c r="B108" s="10" t="s">
        <v>13</v>
      </c>
      <c r="C108" s="64" t="s">
        <v>4</v>
      </c>
      <c r="D108" s="73">
        <f>D109*0.3*0.2</f>
        <v>7.8563999999999998</v>
      </c>
      <c r="E108" s="73">
        <v>18</v>
      </c>
      <c r="F108" s="48">
        <f>ROUND(D108*E108,2)</f>
        <v>141.41999999999999</v>
      </c>
    </row>
    <row r="109" spans="1:6" ht="31.5" hidden="1" x14ac:dyDescent="0.25">
      <c r="A109" s="9">
        <f>A108+1</f>
        <v>22.5</v>
      </c>
      <c r="B109" s="10" t="s">
        <v>33</v>
      </c>
      <c r="C109" s="64" t="s">
        <v>3</v>
      </c>
      <c r="D109" s="73">
        <f>4.4+7.23+2*3+9.6+6.9+2*2.71+6.93+5.6+5.9+14+6.9+2.23+3.17+12.8+5.03+7.2+13.13+7.8+0.7</f>
        <v>130.94</v>
      </c>
      <c r="E109" s="73">
        <v>10</v>
      </c>
      <c r="F109" s="48">
        <f>ROUND(D109*E109,2)</f>
        <v>1309.4000000000001</v>
      </c>
    </row>
    <row r="110" spans="1:6" hidden="1" x14ac:dyDescent="0.25">
      <c r="A110" s="9">
        <f>A109+1</f>
        <v>23.5</v>
      </c>
      <c r="B110" s="10" t="s">
        <v>32</v>
      </c>
      <c r="C110" s="64" t="s">
        <v>4</v>
      </c>
      <c r="D110" s="73">
        <f>D108-D107*0.08*0.2</f>
        <v>5.7613599999999998</v>
      </c>
      <c r="E110" s="73">
        <v>16</v>
      </c>
      <c r="F110" s="48">
        <f>ROUND(D110*E110,2)</f>
        <v>92.18</v>
      </c>
    </row>
    <row r="111" spans="1:6" hidden="1" x14ac:dyDescent="0.25">
      <c r="A111" s="5"/>
      <c r="B111" s="7"/>
      <c r="C111" s="58"/>
      <c r="D111" s="99"/>
      <c r="E111" s="99"/>
      <c r="F111" s="69">
        <f>SUM(F89:F110)</f>
        <v>29117.63</v>
      </c>
    </row>
    <row r="112" spans="1:6" x14ac:dyDescent="0.25">
      <c r="C112" s="55"/>
      <c r="D112" s="92"/>
      <c r="E112" s="92"/>
    </row>
    <row r="113" spans="1:6" x14ac:dyDescent="0.25">
      <c r="C113" s="55"/>
      <c r="D113" s="92"/>
      <c r="E113" s="92"/>
    </row>
    <row r="114" spans="1:6" s="1" customFormat="1" ht="20.25" x14ac:dyDescent="0.25">
      <c r="A114" s="43" t="s">
        <v>84</v>
      </c>
      <c r="B114" s="44"/>
      <c r="C114" s="59"/>
      <c r="D114" s="100"/>
      <c r="E114" s="100"/>
      <c r="F114" s="63"/>
    </row>
    <row r="115" spans="1:6" s="1" customFormat="1" ht="17.25" customHeight="1" x14ac:dyDescent="0.25">
      <c r="A115" s="41"/>
      <c r="B115" s="41" t="s">
        <v>85</v>
      </c>
      <c r="C115" s="66"/>
      <c r="D115" s="72"/>
      <c r="E115" s="72"/>
      <c r="F115" s="66"/>
    </row>
    <row r="116" spans="1:6" x14ac:dyDescent="0.25">
      <c r="A116" s="9">
        <v>1</v>
      </c>
      <c r="B116" s="10" t="s">
        <v>91</v>
      </c>
      <c r="C116" s="64" t="s">
        <v>1</v>
      </c>
      <c r="D116" s="70">
        <v>2</v>
      </c>
      <c r="E116" s="73"/>
      <c r="F116" s="48"/>
    </row>
    <row r="117" spans="1:6" ht="36" x14ac:dyDescent="0.25">
      <c r="A117" s="9">
        <v>2</v>
      </c>
      <c r="B117" s="10" t="s">
        <v>92</v>
      </c>
      <c r="C117" s="64" t="s">
        <v>1</v>
      </c>
      <c r="D117" s="70">
        <v>1</v>
      </c>
      <c r="E117" s="73"/>
      <c r="F117" s="48"/>
    </row>
    <row r="118" spans="1:6" ht="18" x14ac:dyDescent="0.25">
      <c r="A118" s="9"/>
      <c r="B118" s="45"/>
      <c r="C118" s="46"/>
      <c r="D118" s="101"/>
      <c r="E118" s="89"/>
      <c r="F118" s="51"/>
    </row>
    <row r="119" spans="1:6" s="1" customFormat="1" ht="78.75" x14ac:dyDescent="0.25">
      <c r="A119" s="41"/>
      <c r="B119" s="36" t="s">
        <v>86</v>
      </c>
      <c r="C119" s="66"/>
      <c r="D119" s="72"/>
      <c r="E119" s="72"/>
      <c r="F119" s="66"/>
    </row>
    <row r="120" spans="1:6" x14ac:dyDescent="0.25">
      <c r="A120" s="9">
        <f>A117+1</f>
        <v>3</v>
      </c>
      <c r="B120" s="10" t="s">
        <v>87</v>
      </c>
      <c r="C120" s="64" t="s">
        <v>1</v>
      </c>
      <c r="D120" s="70">
        <v>9</v>
      </c>
      <c r="E120" s="73"/>
      <c r="F120" s="48"/>
    </row>
    <row r="121" spans="1:6" ht="31.5" x14ac:dyDescent="0.25">
      <c r="A121" s="9">
        <f>A120+1</f>
        <v>4</v>
      </c>
      <c r="B121" s="10" t="s">
        <v>93</v>
      </c>
      <c r="C121" s="64" t="s">
        <v>1</v>
      </c>
      <c r="D121" s="70">
        <v>3</v>
      </c>
      <c r="E121" s="73"/>
      <c r="F121" s="48"/>
    </row>
    <row r="122" spans="1:6" x14ac:dyDescent="0.25">
      <c r="A122" s="9">
        <f>A121+1</f>
        <v>5</v>
      </c>
      <c r="B122" s="10" t="s">
        <v>88</v>
      </c>
      <c r="C122" s="64" t="s">
        <v>1</v>
      </c>
      <c r="D122" s="70">
        <v>3</v>
      </c>
      <c r="E122" s="73"/>
      <c r="F122" s="48"/>
    </row>
    <row r="123" spans="1:6" ht="31.5" x14ac:dyDescent="0.25">
      <c r="A123" s="9">
        <f>A121+1</f>
        <v>5</v>
      </c>
      <c r="B123" s="10" t="s">
        <v>94</v>
      </c>
      <c r="C123" s="64" t="s">
        <v>1</v>
      </c>
      <c r="D123" s="70">
        <v>5</v>
      </c>
      <c r="E123" s="73"/>
      <c r="F123" s="48"/>
    </row>
    <row r="124" spans="1:6" x14ac:dyDescent="0.25">
      <c r="A124" s="9">
        <f>A123+1</f>
        <v>6</v>
      </c>
      <c r="B124" s="67" t="s">
        <v>96</v>
      </c>
      <c r="C124" s="64" t="s">
        <v>1</v>
      </c>
      <c r="D124" s="70">
        <v>1</v>
      </c>
      <c r="E124" s="73"/>
      <c r="F124" s="48"/>
    </row>
    <row r="125" spans="1:6" ht="18" x14ac:dyDescent="0.25">
      <c r="A125" s="9"/>
      <c r="B125" s="45"/>
      <c r="C125" s="46"/>
      <c r="D125" s="101"/>
      <c r="E125" s="89"/>
      <c r="F125" s="51"/>
    </row>
    <row r="126" spans="1:6" s="1" customFormat="1" ht="31.5" x14ac:dyDescent="0.25">
      <c r="A126" s="41"/>
      <c r="B126" s="36" t="s">
        <v>89</v>
      </c>
      <c r="C126" s="66"/>
      <c r="D126" s="72"/>
      <c r="E126" s="72"/>
      <c r="F126" s="66"/>
    </row>
    <row r="127" spans="1:6" ht="31.5" x14ac:dyDescent="0.25">
      <c r="A127" s="9">
        <f>A124+1</f>
        <v>7</v>
      </c>
      <c r="B127" s="10" t="s">
        <v>90</v>
      </c>
      <c r="C127" s="64" t="s">
        <v>1</v>
      </c>
      <c r="D127" s="70">
        <v>6</v>
      </c>
      <c r="E127" s="73"/>
      <c r="F127" s="48"/>
    </row>
    <row r="128" spans="1:6" ht="18" x14ac:dyDescent="0.25">
      <c r="A128" s="9"/>
      <c r="B128" s="45"/>
      <c r="C128" s="46"/>
      <c r="D128" s="47"/>
      <c r="E128" s="52"/>
      <c r="F128" s="51"/>
    </row>
    <row r="129" spans="1:6" x14ac:dyDescent="0.25">
      <c r="A129" s="9"/>
      <c r="B129" s="40" t="s">
        <v>95</v>
      </c>
      <c r="C129" s="42"/>
      <c r="D129" s="56"/>
      <c r="E129" s="62"/>
      <c r="F129" s="49"/>
    </row>
    <row r="130" spans="1:6" x14ac:dyDescent="0.25">
      <c r="A130" s="9"/>
      <c r="B130" s="9" t="s">
        <v>81</v>
      </c>
      <c r="C130" s="9"/>
      <c r="D130" s="50"/>
      <c r="E130" s="50"/>
      <c r="F130" s="50"/>
    </row>
    <row r="131" spans="1:6" x14ac:dyDescent="0.25">
      <c r="A131" s="9"/>
      <c r="B131" s="40" t="s">
        <v>101</v>
      </c>
      <c r="C131" s="11"/>
      <c r="D131" s="56"/>
      <c r="E131" s="56"/>
      <c r="F131" s="51"/>
    </row>
  </sheetData>
  <mergeCells count="7">
    <mergeCell ref="A1:F1"/>
    <mergeCell ref="A9:A10"/>
    <mergeCell ref="B9:B10"/>
    <mergeCell ref="C9:C10"/>
    <mergeCell ref="D9:D10"/>
    <mergeCell ref="E9:F9"/>
    <mergeCell ref="A8:F8"/>
  </mergeCells>
  <phoneticPr fontId="0" type="noConversion"/>
  <pageMargins left="0.78740157480314965" right="0.39370078740157483" top="0.39370078740157483" bottom="0.39370078740157483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ЦДГ Пчелица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Dinko Kechev</dc:creator>
  <cp:lastModifiedBy>User</cp:lastModifiedBy>
  <cp:lastPrinted>2018-09-10T05:21:26Z</cp:lastPrinted>
  <dcterms:created xsi:type="dcterms:W3CDTF">2013-06-13T04:13:03Z</dcterms:created>
  <dcterms:modified xsi:type="dcterms:W3CDTF">2018-10-11T13:41:34Z</dcterms:modified>
</cp:coreProperties>
</file>